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55" windowWidth="11820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metero</author>
  </authors>
  <commentList>
    <comment ref="G11" authorId="0">
      <text>
        <r>
          <rPr>
            <b/>
            <sz val="8"/>
            <rFont val="Tahoma"/>
            <family val="0"/>
          </rPr>
          <t>metero:</t>
        </r>
        <r>
          <rPr>
            <sz val="8"/>
            <rFont val="Tahoma"/>
            <family val="0"/>
          </rPr>
          <t xml:space="preserve">
http://www.simetric.co.uk/si_liquids.htm
</t>
        </r>
      </text>
    </comment>
  </commentList>
</comments>
</file>

<file path=xl/sharedStrings.xml><?xml version="1.0" encoding="utf-8"?>
<sst xmlns="http://schemas.openxmlformats.org/spreadsheetml/2006/main" count="130" uniqueCount="105">
  <si>
    <t>Колко изтича от резервоар с налягане P през отвор с диаметър d</t>
  </si>
  <si>
    <t>коефициенти</t>
  </si>
  <si>
    <t>Вода</t>
  </si>
  <si>
    <t>fi</t>
  </si>
  <si>
    <t>atm</t>
  </si>
  <si>
    <t>mm</t>
  </si>
  <si>
    <t>m</t>
  </si>
  <si>
    <t>g</t>
  </si>
  <si>
    <t>h</t>
  </si>
  <si>
    <t>м/с</t>
  </si>
  <si>
    <t>S</t>
  </si>
  <si>
    <t>m3/s</t>
  </si>
  <si>
    <t>mm3/s</t>
  </si>
  <si>
    <t>cm3</t>
  </si>
  <si>
    <t>L/s</t>
  </si>
  <si>
    <t>mm3</t>
  </si>
  <si>
    <t>=</t>
  </si>
  <si>
    <t>V=</t>
  </si>
  <si>
    <t>sec</t>
  </si>
  <si>
    <t>обем на съда</t>
  </si>
  <si>
    <t xml:space="preserve">цилиндричен </t>
  </si>
  <si>
    <t>резервоар</t>
  </si>
  <si>
    <t>с размери</t>
  </si>
  <si>
    <t>има обем</t>
  </si>
  <si>
    <t>V</t>
  </si>
  <si>
    <t>L</t>
  </si>
  <si>
    <t>m3</t>
  </si>
  <si>
    <t>плътност на флуида</t>
  </si>
  <si>
    <t>вода</t>
  </si>
  <si>
    <t>бензин</t>
  </si>
  <si>
    <t>керосин</t>
  </si>
  <si>
    <t>дизел</t>
  </si>
  <si>
    <t>Ro</t>
  </si>
  <si>
    <t>u</t>
  </si>
  <si>
    <t xml:space="preserve">време за </t>
  </si>
  <si>
    <t>изтичане</t>
  </si>
  <si>
    <t>Дебит Q</t>
  </si>
  <si>
    <t>друго</t>
  </si>
  <si>
    <t>коефициент на разхода</t>
  </si>
  <si>
    <t>min</t>
  </si>
  <si>
    <t>fluid weight</t>
  </si>
  <si>
    <t>D</t>
  </si>
  <si>
    <t>g/sec</t>
  </si>
  <si>
    <t>sqrt 2*p/Ro</t>
  </si>
  <si>
    <t>за горене</t>
  </si>
  <si>
    <t>К=</t>
  </si>
  <si>
    <t>въздух/гориво</t>
  </si>
  <si>
    <t>G</t>
  </si>
  <si>
    <t>при</t>
  </si>
  <si>
    <t>са необх.</t>
  </si>
  <si>
    <t>g/s въздух</t>
  </si>
  <si>
    <t>m/s</t>
  </si>
  <si>
    <t>количество въздух</t>
  </si>
  <si>
    <t>Ro air</t>
  </si>
  <si>
    <t>100m</t>
  </si>
  <si>
    <t>r=</t>
  </si>
  <si>
    <t>g/m3</t>
  </si>
  <si>
    <t>200m</t>
  </si>
  <si>
    <t>300m</t>
  </si>
  <si>
    <t>400m</t>
  </si>
  <si>
    <t>500m</t>
  </si>
  <si>
    <t>mm2</t>
  </si>
  <si>
    <t>cm2</t>
  </si>
  <si>
    <t>правопоточен двигател приблизително</t>
  </si>
  <si>
    <t>?</t>
  </si>
  <si>
    <t>.78 - .75</t>
  </si>
  <si>
    <t>0.82 - 0.95</t>
  </si>
  <si>
    <t>в резервоара</t>
  </si>
  <si>
    <t xml:space="preserve">при тези </t>
  </si>
  <si>
    <t>размери и скорост</t>
  </si>
  <si>
    <t xml:space="preserve"> скорост на потока</t>
  </si>
  <si>
    <t>заборник за въздух ,D</t>
  </si>
  <si>
    <t>и какъв разход на въздух и гориво се очаква за правопоточен процес</t>
  </si>
  <si>
    <t>d на отвора =</t>
  </si>
  <si>
    <t xml:space="preserve"> P =</t>
  </si>
  <si>
    <t>плътност на въздуха  на  :</t>
  </si>
  <si>
    <t>на флуида</t>
  </si>
  <si>
    <t>http://www.simetric.co.uk/si_liquids.htm</t>
  </si>
  <si>
    <t>cm3/s,=</t>
  </si>
  <si>
    <t>Типы отверстий и насадков</t>
  </si>
  <si>
    <t>Коэффициенты</t>
  </si>
  <si>
    <t>ε</t>
  </si>
  <si>
    <t>φ</t>
  </si>
  <si>
    <t>μ</t>
  </si>
  <si>
    <t>Отверстие в тонкой стенке</t>
  </si>
  <si>
    <t>Цилиндрический внешний насадок</t>
  </si>
  <si>
    <t>Цилиндрический внутренний насадок</t>
  </si>
  <si>
    <t>Конический сходящийся насадок</t>
  </si>
  <si>
    <t>Конический расходящийся насадок</t>
  </si>
  <si>
    <t>Коноидальный насадок</t>
  </si>
  <si>
    <t>0,64</t>
  </si>
  <si>
    <t>1,0</t>
  </si>
  <si>
    <t>0,983</t>
  </si>
  <si>
    <t>0,97</t>
  </si>
  <si>
    <t>0,82</t>
  </si>
  <si>
    <t>0,71</t>
  </si>
  <si>
    <t>0,967</t>
  </si>
  <si>
    <t>0,45</t>
  </si>
  <si>
    <t>0,62</t>
  </si>
  <si>
    <t>0,946</t>
  </si>
  <si>
    <t>Q = μ*ω*√(2gH),</t>
  </si>
  <si>
    <t>где μ = ε*φ - коэффициент расхода</t>
  </si>
  <si>
    <t>ω - поперечное сечение отверстия</t>
  </si>
  <si>
    <t>http://www.engindoc.com/index.php?option=com_content&amp;task=view&amp;id=76&amp;Itemid=97</t>
  </si>
  <si>
    <t>e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</si>
</sst>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2" borderId="0" xfId="20" applyFill="1" applyAlignment="1">
      <alignment/>
    </xf>
    <xf numFmtId="0" fontId="13" fillId="2" borderId="0" xfId="20" applyFill="1" applyAlignment="1">
      <alignment horizontal="center"/>
    </xf>
    <xf numFmtId="0" fontId="5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12</xdr:row>
      <xdr:rowOff>9525</xdr:rowOff>
    </xdr:from>
    <xdr:to>
      <xdr:col>7</xdr:col>
      <xdr:colOff>476250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600575" y="1952625"/>
          <a:ext cx="361950" cy="142875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16</xdr:col>
      <xdr:colOff>152400</xdr:colOff>
      <xdr:row>41</xdr:row>
      <xdr:rowOff>676275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715125"/>
          <a:ext cx="5581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etric.co.uk/si_liquids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7">
      <selection activeCell="K33" sqref="K33"/>
    </sheetView>
  </sheetViews>
  <sheetFormatPr defaultColWidth="9.140625" defaultRowHeight="12.75"/>
  <cols>
    <col min="5" max="5" width="12.421875" style="0" bestFit="1" customWidth="1"/>
    <col min="11" max="11" width="12.421875" style="0" bestFit="1" customWidth="1"/>
    <col min="13" max="13" width="12.28125" style="0" bestFit="1" customWidth="1"/>
    <col min="14" max="14" width="11.00390625" style="0" bestFit="1" customWidth="1"/>
  </cols>
  <sheetData>
    <row r="2" spans="5:10" ht="12.75">
      <c r="E2" s="5" t="s">
        <v>0</v>
      </c>
      <c r="F2" s="5"/>
      <c r="G2" s="5"/>
      <c r="H2" s="5"/>
      <c r="I2" s="5"/>
      <c r="J2" s="5"/>
    </row>
    <row r="3" spans="5:10" ht="12.75">
      <c r="E3" s="5" t="s">
        <v>72</v>
      </c>
      <c r="F3" s="5"/>
      <c r="G3" s="5"/>
      <c r="H3" s="5"/>
      <c r="I3" s="5"/>
      <c r="J3" s="5"/>
    </row>
    <row r="5" spans="2:12" ht="12.75">
      <c r="B5" s="2"/>
      <c r="C5" s="2"/>
      <c r="D5" s="2"/>
      <c r="E5" s="2" t="s">
        <v>19</v>
      </c>
      <c r="F5" s="21" t="s">
        <v>17</v>
      </c>
      <c r="G5" s="1">
        <v>500</v>
      </c>
      <c r="H5" s="2" t="s">
        <v>13</v>
      </c>
      <c r="I5" s="2"/>
      <c r="J5" s="2"/>
      <c r="K5" s="2"/>
      <c r="L5" s="2"/>
    </row>
    <row r="6" spans="1:14" ht="12.75">
      <c r="A6" s="6"/>
      <c r="B6" s="7" t="s">
        <v>1</v>
      </c>
      <c r="C6" s="7"/>
      <c r="D6" s="2"/>
      <c r="E6" s="2"/>
      <c r="F6" s="21"/>
      <c r="G6" s="1"/>
      <c r="H6" s="2"/>
      <c r="I6" s="2" t="s">
        <v>7</v>
      </c>
      <c r="J6" s="2"/>
      <c r="K6" s="2"/>
      <c r="L6" s="2"/>
      <c r="N6" s="2"/>
    </row>
    <row r="7" spans="1:12" ht="12.75">
      <c r="A7" s="6"/>
      <c r="B7" s="7"/>
      <c r="C7" s="7" t="s">
        <v>2</v>
      </c>
      <c r="D7" s="2"/>
      <c r="E7" s="21"/>
      <c r="F7" s="21" t="s">
        <v>74</v>
      </c>
      <c r="G7" s="1">
        <v>1</v>
      </c>
      <c r="H7" s="2" t="s">
        <v>4</v>
      </c>
      <c r="I7" s="2">
        <v>9.81</v>
      </c>
      <c r="J7" s="2" t="s">
        <v>9</v>
      </c>
      <c r="K7" s="2"/>
      <c r="L7" s="2"/>
    </row>
    <row r="8" spans="1:12" ht="12.75">
      <c r="A8" s="6"/>
      <c r="B8" s="7"/>
      <c r="C8" s="7"/>
      <c r="D8" s="2"/>
      <c r="E8" s="2"/>
      <c r="F8" s="2"/>
      <c r="G8" s="1"/>
      <c r="H8" s="2"/>
      <c r="I8" s="2"/>
      <c r="J8" s="2"/>
      <c r="K8" s="10" t="s">
        <v>10</v>
      </c>
      <c r="L8" s="2"/>
    </row>
    <row r="9" spans="1:12" ht="12.75">
      <c r="A9" s="6"/>
      <c r="B9" s="7" t="s">
        <v>104</v>
      </c>
      <c r="C9" s="8">
        <v>0.64</v>
      </c>
      <c r="D9" s="2"/>
      <c r="E9" s="2"/>
      <c r="F9" s="21" t="s">
        <v>73</v>
      </c>
      <c r="G9" s="1">
        <v>3.8</v>
      </c>
      <c r="H9" s="2" t="s">
        <v>5</v>
      </c>
      <c r="I9" s="2">
        <f>+G9/1000</f>
        <v>0.0038</v>
      </c>
      <c r="J9" s="2" t="s">
        <v>6</v>
      </c>
      <c r="K9" s="10">
        <f>+I9*I9*3.1416/4</f>
        <v>1.1341176E-05</v>
      </c>
      <c r="L9" s="2" t="s">
        <v>26</v>
      </c>
    </row>
    <row r="10" spans="1:12" ht="12.75">
      <c r="A10" s="6"/>
      <c r="B10" s="7" t="s">
        <v>3</v>
      </c>
      <c r="C10" s="8">
        <v>0.82</v>
      </c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6"/>
      <c r="B11" s="7" t="s">
        <v>38</v>
      </c>
      <c r="C11" s="7"/>
      <c r="D11" s="7"/>
      <c r="E11" s="7" t="s">
        <v>27</v>
      </c>
      <c r="F11" s="7"/>
      <c r="G11" s="7" t="s">
        <v>32</v>
      </c>
      <c r="H11" s="7"/>
      <c r="I11" s="11" t="s">
        <v>32</v>
      </c>
      <c r="J11" s="7"/>
      <c r="K11" s="7"/>
      <c r="L11" s="6" t="s">
        <v>20</v>
      </c>
      <c r="M11" s="6"/>
      <c r="N11" s="6"/>
    </row>
    <row r="12" spans="1:14" ht="12.75">
      <c r="A12" s="6"/>
      <c r="B12" s="7" t="s">
        <v>33</v>
      </c>
      <c r="C12" s="7">
        <f>+C9*C10</f>
        <v>0.5247999999999999</v>
      </c>
      <c r="D12" s="7"/>
      <c r="E12" s="7" t="s">
        <v>28</v>
      </c>
      <c r="F12" s="7"/>
      <c r="G12" s="14">
        <v>1</v>
      </c>
      <c r="H12" s="7"/>
      <c r="I12" s="12"/>
      <c r="J12" s="7"/>
      <c r="K12" s="7"/>
      <c r="L12" s="6" t="s">
        <v>21</v>
      </c>
      <c r="M12" s="6"/>
      <c r="N12" s="6"/>
    </row>
    <row r="13" spans="1:14" ht="12.75">
      <c r="A13" s="6"/>
      <c r="B13" s="7"/>
      <c r="C13" s="7"/>
      <c r="D13" s="7"/>
      <c r="E13" s="7" t="s">
        <v>29</v>
      </c>
      <c r="F13" s="7"/>
      <c r="G13" s="14">
        <v>0.737</v>
      </c>
      <c r="H13" s="2"/>
      <c r="I13" s="13">
        <v>1</v>
      </c>
      <c r="J13" s="7"/>
      <c r="K13" s="7"/>
      <c r="L13" s="7" t="s">
        <v>22</v>
      </c>
      <c r="M13" s="6"/>
      <c r="N13" s="6"/>
    </row>
    <row r="14" spans="2:14" ht="12.75">
      <c r="B14" s="2"/>
      <c r="C14" s="2"/>
      <c r="D14" s="7"/>
      <c r="E14" s="7" t="s">
        <v>30</v>
      </c>
      <c r="F14" s="7"/>
      <c r="G14" s="15" t="s">
        <v>65</v>
      </c>
      <c r="H14" s="7"/>
      <c r="I14" s="7"/>
      <c r="J14" s="7"/>
      <c r="K14" s="7"/>
      <c r="L14" s="7"/>
      <c r="M14" s="6"/>
      <c r="N14" s="6"/>
    </row>
    <row r="15" spans="2:14" ht="12.75">
      <c r="B15" s="2"/>
      <c r="C15" s="2"/>
      <c r="D15" s="7"/>
      <c r="E15" s="7" t="s">
        <v>31</v>
      </c>
      <c r="F15" s="7"/>
      <c r="G15" s="15" t="s">
        <v>66</v>
      </c>
      <c r="H15" s="7"/>
      <c r="I15" s="7" t="s">
        <v>40</v>
      </c>
      <c r="J15" s="7"/>
      <c r="K15" s="7"/>
      <c r="L15" s="7" t="s">
        <v>41</v>
      </c>
      <c r="M15" s="8">
        <v>15</v>
      </c>
      <c r="N15" s="6" t="s">
        <v>5</v>
      </c>
    </row>
    <row r="16" spans="2:14" ht="12.75">
      <c r="B16" s="2"/>
      <c r="C16" s="2"/>
      <c r="D16" s="7"/>
      <c r="E16" s="7" t="s">
        <v>37</v>
      </c>
      <c r="F16" s="7"/>
      <c r="G16" s="15" t="s">
        <v>64</v>
      </c>
      <c r="H16" s="7"/>
      <c r="I16" s="7" t="s">
        <v>67</v>
      </c>
      <c r="J16" s="7"/>
      <c r="K16" s="7"/>
      <c r="L16" s="7" t="s">
        <v>8</v>
      </c>
      <c r="M16" s="8">
        <v>80</v>
      </c>
      <c r="N16" s="7" t="s">
        <v>5</v>
      </c>
    </row>
    <row r="17" spans="2:14" ht="12.75">
      <c r="B17" s="2"/>
      <c r="C17" s="2"/>
      <c r="D17" s="25" t="s">
        <v>77</v>
      </c>
      <c r="E17" s="26"/>
      <c r="F17" s="26"/>
      <c r="G17" s="26"/>
      <c r="H17" s="7"/>
      <c r="I17" s="9">
        <f>+I13*G5</f>
        <v>500</v>
      </c>
      <c r="J17" s="7" t="s">
        <v>7</v>
      </c>
      <c r="K17" s="7"/>
      <c r="L17" s="7" t="s">
        <v>23</v>
      </c>
      <c r="M17" s="6"/>
      <c r="N17" s="6"/>
    </row>
    <row r="18" spans="2:14" ht="12.75">
      <c r="B18" s="2"/>
      <c r="C18" s="2"/>
      <c r="D18" s="2"/>
      <c r="E18" s="2" t="s">
        <v>43</v>
      </c>
      <c r="F18" s="2">
        <f>SQRT(2*G7/G13)</f>
        <v>1.6473324516446337</v>
      </c>
      <c r="G18" s="2"/>
      <c r="H18" s="7"/>
      <c r="I18" s="7"/>
      <c r="J18" s="7"/>
      <c r="K18" s="7"/>
      <c r="L18" s="7" t="s">
        <v>24</v>
      </c>
      <c r="M18" s="9">
        <f>+M15*M15*M16/4*3.14</f>
        <v>14130</v>
      </c>
      <c r="N18" s="6" t="s">
        <v>15</v>
      </c>
    </row>
    <row r="19" spans="2:14" ht="12.75">
      <c r="B19" s="2"/>
      <c r="C19" s="2"/>
      <c r="D19" s="2"/>
      <c r="E19" s="2"/>
      <c r="F19" s="2"/>
      <c r="G19" s="2"/>
      <c r="H19" s="7"/>
      <c r="I19" s="7"/>
      <c r="J19" s="7"/>
      <c r="K19" s="7"/>
      <c r="L19" s="7"/>
      <c r="M19" s="9">
        <f>+M18/1000</f>
        <v>14.13</v>
      </c>
      <c r="N19" s="6" t="s">
        <v>13</v>
      </c>
    </row>
    <row r="20" spans="2:14" ht="12.75">
      <c r="B20" s="2"/>
      <c r="C20" s="2"/>
      <c r="D20" s="2"/>
      <c r="E20" s="2"/>
      <c r="F20" s="2"/>
      <c r="G20" s="2"/>
      <c r="H20" s="7"/>
      <c r="I20" s="7"/>
      <c r="J20" s="7"/>
      <c r="K20" s="7"/>
      <c r="L20" s="7"/>
      <c r="M20" s="9">
        <f>+M19/1000</f>
        <v>0.01413</v>
      </c>
      <c r="N20" s="6" t="s">
        <v>25</v>
      </c>
    </row>
    <row r="21" spans="2:14" ht="15.75">
      <c r="B21" s="2"/>
      <c r="C21" s="2"/>
      <c r="D21" s="2"/>
      <c r="E21" s="27" t="s">
        <v>36</v>
      </c>
      <c r="F21" s="10"/>
      <c r="G21" s="10"/>
      <c r="H21" s="7"/>
      <c r="I21" s="7"/>
      <c r="J21" s="7"/>
      <c r="K21" s="7"/>
      <c r="L21" s="7"/>
      <c r="M21" s="9">
        <f>+M20/1000</f>
        <v>1.413E-05</v>
      </c>
      <c r="N21" s="6" t="s">
        <v>26</v>
      </c>
    </row>
    <row r="22" spans="2:12" ht="12.75">
      <c r="B22" s="2"/>
      <c r="C22" s="2"/>
      <c r="D22" s="2"/>
      <c r="E22" s="18">
        <f>+C12*K9*F18</f>
        <v>9.804674276469048E-06</v>
      </c>
      <c r="F22" s="10" t="s">
        <v>11</v>
      </c>
      <c r="G22" s="10" t="s">
        <v>16</v>
      </c>
      <c r="H22" s="3">
        <f>+E22*1000</f>
        <v>0.009804674276469048</v>
      </c>
      <c r="I22" s="2" t="s">
        <v>14</v>
      </c>
      <c r="J22" s="4"/>
      <c r="K22" s="2"/>
      <c r="L22" s="2"/>
    </row>
    <row r="23" spans="2:12" ht="12.75">
      <c r="B23" s="2"/>
      <c r="C23" s="2"/>
      <c r="D23" s="2"/>
      <c r="E23" s="18">
        <f>+E22*1000000</f>
        <v>9.804674276469049</v>
      </c>
      <c r="F23" s="10" t="s">
        <v>78</v>
      </c>
      <c r="G23" s="20">
        <f>+E23*I13</f>
        <v>9.804674276469049</v>
      </c>
      <c r="H23" s="2" t="s">
        <v>42</v>
      </c>
      <c r="I23" s="2"/>
      <c r="J23" s="4"/>
      <c r="K23" s="2"/>
      <c r="L23" s="2"/>
    </row>
    <row r="24" spans="2:12" ht="12.75">
      <c r="B24" s="2"/>
      <c r="C24" s="2"/>
      <c r="D24" s="2"/>
      <c r="E24" s="18">
        <f>+E22*1000000000</f>
        <v>9804.674276469048</v>
      </c>
      <c r="F24" s="10" t="s">
        <v>12</v>
      </c>
      <c r="G24" s="10"/>
      <c r="H24" s="2"/>
      <c r="I24" s="2"/>
      <c r="J24" s="4"/>
      <c r="K24" s="2"/>
      <c r="L24" s="2"/>
    </row>
    <row r="25" spans="3:13" ht="12.75">
      <c r="C25" s="2"/>
      <c r="D25" s="2"/>
      <c r="E25" s="10"/>
      <c r="F25" s="10"/>
      <c r="G25" s="10"/>
      <c r="H25" s="2"/>
      <c r="I25" s="2"/>
      <c r="J25" s="22" t="s">
        <v>63</v>
      </c>
      <c r="K25" s="23"/>
      <c r="L25" s="23"/>
      <c r="M25" s="24"/>
    </row>
    <row r="26" spans="3:12" ht="12.75">
      <c r="C26" s="2"/>
      <c r="D26" s="2" t="s">
        <v>34</v>
      </c>
      <c r="E26" s="10"/>
      <c r="F26" s="10"/>
      <c r="G26" s="10"/>
      <c r="H26" s="2"/>
      <c r="I26" s="2"/>
      <c r="J26" s="4"/>
      <c r="K26" s="10" t="s">
        <v>44</v>
      </c>
      <c r="L26" s="2"/>
    </row>
    <row r="27" spans="3:14" ht="15.75">
      <c r="C27" s="2"/>
      <c r="D27" s="2" t="s">
        <v>35</v>
      </c>
      <c r="E27" s="28">
        <f>+G5/E23</f>
        <v>50.99608471440876</v>
      </c>
      <c r="F27" s="10" t="s">
        <v>18</v>
      </c>
      <c r="G27" s="10"/>
      <c r="H27" s="10"/>
      <c r="I27" s="10" t="s">
        <v>48</v>
      </c>
      <c r="J27" s="10" t="s">
        <v>45</v>
      </c>
      <c r="K27" s="17">
        <v>13</v>
      </c>
      <c r="L27" s="16" t="s">
        <v>46</v>
      </c>
      <c r="M27" s="16"/>
      <c r="N27" s="16" t="s">
        <v>53</v>
      </c>
    </row>
    <row r="28" spans="3:14" ht="12.75">
      <c r="C28" s="2"/>
      <c r="D28" s="2" t="s">
        <v>76</v>
      </c>
      <c r="E28" s="19">
        <f>+E27/60</f>
        <v>0.849934745240146</v>
      </c>
      <c r="F28" s="29" t="s">
        <v>39</v>
      </c>
      <c r="G28" s="10"/>
      <c r="H28" s="10"/>
      <c r="I28" s="10"/>
      <c r="J28" s="10"/>
      <c r="K28" s="10"/>
      <c r="L28" s="16"/>
      <c r="M28" s="16"/>
      <c r="N28" s="16"/>
    </row>
    <row r="29" spans="3:14" ht="12.75">
      <c r="C29" s="2"/>
      <c r="D29" s="2"/>
      <c r="E29" s="10"/>
      <c r="F29" s="18"/>
      <c r="G29" s="10"/>
      <c r="H29" s="10"/>
      <c r="I29" s="10" t="s">
        <v>49</v>
      </c>
      <c r="J29" s="10" t="s">
        <v>47</v>
      </c>
      <c r="K29" s="20">
        <f>+K27*G23</f>
        <v>127.46076559409764</v>
      </c>
      <c r="L29" s="16" t="s">
        <v>50</v>
      </c>
      <c r="M29" s="16"/>
      <c r="N29" s="17">
        <v>1.24</v>
      </c>
    </row>
    <row r="30" spans="3:14" ht="12.75">
      <c r="C30" s="2"/>
      <c r="D30" s="15"/>
      <c r="E30" s="15" t="s">
        <v>75</v>
      </c>
      <c r="F30" s="15"/>
      <c r="G30" s="15"/>
      <c r="H30" s="10"/>
      <c r="I30" s="10"/>
      <c r="J30" s="10"/>
      <c r="K30" s="10"/>
      <c r="L30" s="16"/>
      <c r="M30" s="16"/>
      <c r="N30" s="16"/>
    </row>
    <row r="31" spans="3:14" ht="12.75">
      <c r="C31" s="2"/>
      <c r="D31" s="7" t="s">
        <v>54</v>
      </c>
      <c r="E31" s="7" t="s">
        <v>55</v>
      </c>
      <c r="F31" s="7">
        <v>1.24</v>
      </c>
      <c r="G31" s="7" t="s">
        <v>56</v>
      </c>
      <c r="H31" s="10"/>
      <c r="I31" s="10" t="s">
        <v>71</v>
      </c>
      <c r="J31" s="10"/>
      <c r="K31" s="17">
        <v>200</v>
      </c>
      <c r="L31" s="16" t="s">
        <v>5</v>
      </c>
      <c r="M31" s="16">
        <f>+K31*K31*3.1416/4</f>
        <v>31416</v>
      </c>
      <c r="N31" s="16" t="s">
        <v>61</v>
      </c>
    </row>
    <row r="32" spans="3:14" ht="12.75">
      <c r="C32" s="2"/>
      <c r="D32" s="7" t="s">
        <v>57</v>
      </c>
      <c r="E32" s="7" t="s">
        <v>55</v>
      </c>
      <c r="F32" s="7">
        <v>1.227</v>
      </c>
      <c r="G32" s="7" t="s">
        <v>56</v>
      </c>
      <c r="H32" s="10"/>
      <c r="I32" s="10" t="s">
        <v>70</v>
      </c>
      <c r="J32" s="10"/>
      <c r="K32" s="17">
        <v>220</v>
      </c>
      <c r="L32" s="16" t="s">
        <v>51</v>
      </c>
      <c r="M32" s="16">
        <f>+M31/100</f>
        <v>314.16</v>
      </c>
      <c r="N32" s="16" t="s">
        <v>62</v>
      </c>
    </row>
    <row r="33" spans="3:14" ht="12.75">
      <c r="C33" s="2"/>
      <c r="D33" s="7" t="s">
        <v>58</v>
      </c>
      <c r="E33" s="7" t="s">
        <v>55</v>
      </c>
      <c r="F33" s="7">
        <v>1.212</v>
      </c>
      <c r="G33" s="7" t="s">
        <v>56</v>
      </c>
      <c r="H33" s="16" t="s">
        <v>68</v>
      </c>
      <c r="I33" s="16" t="s">
        <v>69</v>
      </c>
      <c r="J33" s="16"/>
      <c r="K33" s="10"/>
      <c r="L33" s="16"/>
      <c r="M33" s="16"/>
      <c r="N33" s="16"/>
    </row>
    <row r="34" spans="3:14" ht="12.75">
      <c r="C34" s="2"/>
      <c r="D34" s="7" t="s">
        <v>59</v>
      </c>
      <c r="E34" s="7" t="s">
        <v>55</v>
      </c>
      <c r="F34" s="7">
        <v>1.196</v>
      </c>
      <c r="G34" s="7" t="s">
        <v>56</v>
      </c>
      <c r="H34" s="16" t="s">
        <v>52</v>
      </c>
      <c r="I34" s="16"/>
      <c r="J34" s="16" t="s">
        <v>47</v>
      </c>
      <c r="K34" s="20">
        <f>+N29/1000000*K32*K32*M32/2</f>
        <v>9.427313280000002</v>
      </c>
      <c r="L34" s="16" t="s">
        <v>42</v>
      </c>
      <c r="M34" s="16"/>
      <c r="N34" s="16"/>
    </row>
    <row r="35" spans="4:14" ht="12.75">
      <c r="D35" s="7" t="s">
        <v>60</v>
      </c>
      <c r="E35" s="7" t="s">
        <v>55</v>
      </c>
      <c r="F35" s="7">
        <v>1.19</v>
      </c>
      <c r="G35" s="7" t="s">
        <v>56</v>
      </c>
      <c r="H35" s="16"/>
      <c r="I35" s="16"/>
      <c r="J35" s="16"/>
      <c r="K35" s="20"/>
      <c r="L35" s="16"/>
      <c r="M35" s="16"/>
      <c r="N35" s="16"/>
    </row>
    <row r="36" spans="8:14" ht="12.75">
      <c r="H36" s="16"/>
      <c r="I36" s="16"/>
      <c r="J36" s="16"/>
      <c r="K36" s="20"/>
      <c r="L36" s="16"/>
      <c r="M36" s="16"/>
      <c r="N36" s="16"/>
    </row>
    <row r="37" spans="10:11" ht="13.5" thickBot="1">
      <c r="J37" t="s">
        <v>103</v>
      </c>
      <c r="K37" s="2"/>
    </row>
    <row r="38" spans="3:6" ht="50.25" customHeight="1" thickBot="1">
      <c r="C38" s="37" t="s">
        <v>79</v>
      </c>
      <c r="D38" s="40" t="s">
        <v>80</v>
      </c>
      <c r="E38" s="39"/>
      <c r="F38" s="41"/>
    </row>
    <row r="39" spans="3:9" ht="13.5" thickBot="1">
      <c r="C39" s="38"/>
      <c r="D39" s="30" t="s">
        <v>81</v>
      </c>
      <c r="E39" s="30" t="s">
        <v>82</v>
      </c>
      <c r="F39" s="30" t="s">
        <v>83</v>
      </c>
      <c r="I39" s="43"/>
    </row>
    <row r="40" spans="3:9" ht="51">
      <c r="C40" s="31" t="s">
        <v>84</v>
      </c>
      <c r="D40" s="34" t="s">
        <v>90</v>
      </c>
      <c r="E40" s="34" t="s">
        <v>93</v>
      </c>
      <c r="F40" s="34" t="s">
        <v>98</v>
      </c>
      <c r="I40" s="43"/>
    </row>
    <row r="41" spans="3:9" ht="12.75">
      <c r="C41" s="32"/>
      <c r="D41" s="35"/>
      <c r="E41" s="35"/>
      <c r="F41" s="35"/>
      <c r="I41" s="43"/>
    </row>
    <row r="42" spans="3:9" ht="63.75">
      <c r="C42" s="31" t="s">
        <v>85</v>
      </c>
      <c r="D42" s="34" t="s">
        <v>91</v>
      </c>
      <c r="E42" s="34" t="s">
        <v>94</v>
      </c>
      <c r="F42" s="34" t="s">
        <v>94</v>
      </c>
      <c r="I42" s="43"/>
    </row>
    <row r="43" spans="3:12" ht="12.75">
      <c r="C43" s="32"/>
      <c r="D43" s="35"/>
      <c r="E43" s="35"/>
      <c r="F43" s="35"/>
      <c r="I43" s="43"/>
      <c r="K43" s="42" t="s">
        <v>100</v>
      </c>
      <c r="L43" s="44"/>
    </row>
    <row r="44" spans="3:12" ht="76.5">
      <c r="C44" s="31" t="s">
        <v>86</v>
      </c>
      <c r="D44" s="34" t="s">
        <v>91</v>
      </c>
      <c r="E44" s="34" t="s">
        <v>95</v>
      </c>
      <c r="F44" s="34" t="s">
        <v>95</v>
      </c>
      <c r="I44" s="43"/>
      <c r="K44" s="42" t="s">
        <v>101</v>
      </c>
      <c r="L44" s="44"/>
    </row>
    <row r="45" spans="3:9" ht="12.75">
      <c r="C45" s="32"/>
      <c r="D45" s="35"/>
      <c r="E45" s="35"/>
      <c r="F45" s="35"/>
      <c r="I45" s="43"/>
    </row>
    <row r="46" spans="3:12" ht="63.75">
      <c r="C46" s="31" t="s">
        <v>87</v>
      </c>
      <c r="D46" s="34" t="s">
        <v>92</v>
      </c>
      <c r="E46" s="34" t="s">
        <v>96</v>
      </c>
      <c r="F46" s="34" t="s">
        <v>99</v>
      </c>
      <c r="I46" s="43"/>
      <c r="K46" s="42" t="s">
        <v>102</v>
      </c>
      <c r="L46" s="44"/>
    </row>
    <row r="47" spans="3:9" ht="12.75">
      <c r="C47" s="32"/>
      <c r="D47" s="35"/>
      <c r="E47" s="35"/>
      <c r="F47" s="35"/>
      <c r="I47" s="43"/>
    </row>
    <row r="48" spans="3:12" ht="63.75">
      <c r="C48" s="31" t="s">
        <v>88</v>
      </c>
      <c r="D48" s="34" t="s">
        <v>91</v>
      </c>
      <c r="E48" s="34" t="s">
        <v>97</v>
      </c>
      <c r="F48" s="34" t="s">
        <v>97</v>
      </c>
      <c r="I48" s="43"/>
      <c r="L48" s="44"/>
    </row>
    <row r="49" spans="3:9" ht="12.75">
      <c r="C49" s="32"/>
      <c r="D49" s="35"/>
      <c r="E49" s="35"/>
      <c r="F49" s="35"/>
      <c r="I49" s="43"/>
    </row>
    <row r="50" spans="3:12" ht="39" thickBot="1">
      <c r="C50" s="33" t="s">
        <v>89</v>
      </c>
      <c r="D50" s="36" t="s">
        <v>91</v>
      </c>
      <c r="E50" s="36" t="s">
        <v>93</v>
      </c>
      <c r="F50" s="36" t="s">
        <v>93</v>
      </c>
      <c r="L50" s="44"/>
    </row>
    <row r="52" ht="12.75">
      <c r="L52" s="44"/>
    </row>
  </sheetData>
  <mergeCells count="3">
    <mergeCell ref="C38:C39"/>
    <mergeCell ref="D38:F38"/>
    <mergeCell ref="I39:I49"/>
  </mergeCells>
  <hyperlinks>
    <hyperlink ref="D17:G17" r:id="rId1" tooltip="плътности" display="http://www.simetric.co.uk/si_liquids.htm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metero</dc:creator>
  <cp:keywords/>
  <dc:description/>
  <cp:lastModifiedBy>metero</cp:lastModifiedBy>
  <dcterms:created xsi:type="dcterms:W3CDTF">2008-02-23T03:22:03Z</dcterms:created>
  <dcterms:modified xsi:type="dcterms:W3CDTF">2008-02-24T09:27:05Z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